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44\"/>
    </mc:Choice>
  </mc:AlternateContent>
  <xr:revisionPtr revIDLastSave="0" documentId="13_ncr:1_{457519A7-531B-4457-B5E9-C578C407320A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C32" i="1" l="1"/>
  <c r="C34" i="1" s="1"/>
  <c r="C31" i="1"/>
  <c r="F65" i="2" l="1"/>
  <c r="F66" i="2" s="1"/>
  <c r="F68" i="2" s="1"/>
  <c r="F69" i="2" s="1"/>
  <c r="F70" i="2" s="1"/>
  <c r="C38" i="1" s="1"/>
  <c r="G64" i="2"/>
  <c r="G65" i="2" s="1"/>
  <c r="G66" i="2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3" i="2" s="1"/>
  <c r="H22" i="2"/>
  <c r="H29" i="2" l="1"/>
  <c r="H57" i="2"/>
  <c r="G68" i="2"/>
  <c r="G69" i="2" s="1"/>
  <c r="G70" i="2" s="1"/>
  <c r="C39" i="1"/>
  <c r="H35" i="2"/>
  <c r="D66" i="2"/>
  <c r="H65" i="2"/>
  <c r="H64" i="2"/>
  <c r="H66" i="2" l="1"/>
  <c r="D68" i="2"/>
  <c r="H68" i="2" l="1"/>
  <c r="D69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<sst xmlns="http://schemas.openxmlformats.org/spreadsheetml/2006/main" count="294" uniqueCount="143">
  <si>
    <t>СВОДКА ЗАТРАТ</t>
  </si>
  <si>
    <t>P_0844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</si>
  <si>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</si>
  <si>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</si>
  <si>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</si>
  <si>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</si>
  <si>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</si>
  <si>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</si>
  <si>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</si>
  <si>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</si>
  <si>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</si>
  <si>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</si>
  <si>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</si>
  <si>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</si>
  <si>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</si>
  <si>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</si>
  <si>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</si>
  <si>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</si>
  <si>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</si>
  <si>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</si>
  <si>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</si>
  <si>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</si>
  <si>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</si>
  <si>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</si>
  <si>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</si>
  <si>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</si>
  <si>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</si>
  <si>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</si>
  <si>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</si>
  <si>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</si>
  <si>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</si>
  <si>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</si>
  <si>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</si>
  <si>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</si>
  <si>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</si>
  <si>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</si>
  <si>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</si>
  <si>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</si>
  <si>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</si>
  <si>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</si>
  <si>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</si>
  <si>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</si>
  <si>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</si>
  <si>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</si>
  <si>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</si>
  <si>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</si>
  <si>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</si>
  <si>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</si>
  <si>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</si>
  <si>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</si>
  <si>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</si>
  <si>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</si>
  <si>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</si>
  <si>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</si>
  <si>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</si>
  <si>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</si>
  <si>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</si>
  <si>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</si>
  <si>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</si>
  <si>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</si>
  <si>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</si>
  <si>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</si>
  <si>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</si>
  <si>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</si>
  <si>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</si>
  <si>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</si>
  <si>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</si>
  <si>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</si>
  <si>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</si>
  <si>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</si>
  <si>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</si>
  <si>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</si>
  <si>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</si>
  <si>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</si>
  <si>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</si>
  <si>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</si>
  <si>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</si>
  <si>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</si>
  <si>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</si>
  <si>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</si>
  <si>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</si>
  <si>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</si>
  <si>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</si>
  <si>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</si>
  <si>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</si>
  <si>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</si>
  <si>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</si>
  <si>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</si>
  <si>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</si>
  <si>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</si>
  <si>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</si>
  <si>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</si>
  <si>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</si>
  <si>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</si>
  <si>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</si>
  <si>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</si>
  <si>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</si>
  <si>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</si>
  <si>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</si>
  <si>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</si>
  <si>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</si>
  <si>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</si>
  <si>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</si>
  <si>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</si>
  <si>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</si>
  <si>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</si>
  <si>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</si>
  <si>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</si>
  <si>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</si>
  <si>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</si>
  <si>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</si>
  <si>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</si>
  <si>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</si>
  <si>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</si>
  <si>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</si>
  <si>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</si>
  <si>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</si>
  <si>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</si>
  <si>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</si>
  <si>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</si>
  <si>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</si>
  <si>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</si>
  <si>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</si>
  <si>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</si>
  <si>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</si>
  <si>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</si>
  <si>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</si>
  <si>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</si>
  <si>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</si>
  <si>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</si>
  <si>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</si>
  <si>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</si>
  <si>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</si>
  <si>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</si>
  <si>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</si>
  <si>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</si>
  <si>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 кВ от КТП КЛВ 413/160 кВА (протяженностью 1,3 км), установка приборов учета (60 т.у.)</t>
  </si>
  <si>
    <t>Реконструкция ВЛ-0,4 кВ от КТП КЛВ 413/160 кВА (протяженностью 1,3 км), установка приборов учета (60 т.у.)</t>
  </si>
  <si>
    <t>Реконструкция ВЛ-0,4 кВ от КТП КЛВ 413/160 кВА (протяженностью 1,3 км), установка приборов учета (60 т.у.)</t>
  </si>
  <si>
    <t>Реконструкция ВЛ-0,4 кВ от КТП КЛВ 413/160 кВА (протяженностью 1,3 км), установка приборов учета (60 т.у.)</t>
  </si>
  <si>
    <t>Реконструкция ВЛ-0,4 кВ от КТП КЛВ 413/160 кВА (протяженностью 1,3 км), установка приборов учета (60 т.у.)</t>
  </si>
  <si>
    <t>Реконструкция ВЛ-0,4 кВ от КТП КЛВ 413/160 кВА (протяженностью 1,3 км), установка приборов учета (60 т.у.)</t>
  </si>
  <si>
    <t>Реконструкция ВЛ-0,4 кВ от КТП КЛВ 413/160 кВА (протяженностью 1,3 км), установка приборов учета (60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</si>
</sst>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120</v>
      </c>
      <c r="C26" s="54"/>
      <c r="D26" s="51"/>
      <c r="E26" s="51"/>
      <c r="F26" s="52"/>
      <c r="G26" s="52" t="s">
        <v>121</v>
      </c>
      <c r="H26" s="52"/>
    </row>
    <row r="27" spans="1:8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8" t="s">
        <v>123</v>
      </c>
      <c r="G27" s="58" t="s">
        <v>124</v>
      </c>
      <c r="H27" s="58" t="s">
        <v>125</v>
      </c>
    </row>
    <row r="28" spans="1:8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127</v>
      </c>
      <c r="C29" s="62">
        <f>ССР!G61*1.2</f>
        <v>2227.3894736841598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2227.3894736841598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128</v>
      </c>
      <c r="C31" s="62">
        <f>C30-ROUND(C30/1.2,5)</f>
        <v>371.23158368415989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129</v>
      </c>
      <c r="C32" s="66">
        <f>C30*H39</f>
        <v>2697.9797952902454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117</v>
      </c>
      <c r="C33" s="62">
        <v>0.52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130</v>
      </c>
      <c r="C34" s="66">
        <f>C32*C33</f>
        <v>1402.9494935509276</v>
      </c>
      <c r="D34" s="67"/>
      <c r="E34" s="68"/>
      <c r="F34" s="69"/>
      <c r="G34" s="60"/>
      <c r="H34" s="65"/>
    </row>
    <row r="35" spans="1:8" ht="15.6" x14ac:dyDescent="0.3">
      <c r="A35" s="81" t="s">
        <v>131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122</v>
      </c>
      <c r="C37" s="75">
        <f>ССР!D70+ССР!E70</f>
        <v>21015.146432134268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126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127</v>
      </c>
      <c r="C39" s="75">
        <f>(ССР!G66-ССР!G61)*1.2</f>
        <v>650.22182908182606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21665.368261216096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128</v>
      </c>
      <c r="C41" s="62">
        <f>C40-ROUND(C40/1.2,5)</f>
        <v>3610.8947112160968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129</v>
      </c>
      <c r="C42" s="76">
        <f>C40*H40</f>
        <v>27402.868662253004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117</v>
      </c>
      <c r="C43" s="62">
        <f>C33</f>
        <v>0.52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130</v>
      </c>
      <c r="C44" s="66">
        <f>C42*C43</f>
        <v>14249.491704371563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132</v>
      </c>
      <c r="C46" s="102">
        <f>C34+C44</f>
        <v>15652.441197922491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8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15307.24084122</v>
      </c>
      <c r="E25" s="20">
        <v>858.67809604498996</v>
      </c>
      <c r="F25" s="20">
        <v>0</v>
      </c>
      <c r="G25" s="20">
        <v>0</v>
      </c>
      <c r="H25" s="20">
        <v>16165.918937265</v>
      </c>
    </row>
    <row r="26" spans="1:8" ht="16.95" customHeight="1" x14ac:dyDescent="0.3">
      <c r="A26" s="6"/>
      <c r="B26" s="9"/>
      <c r="C26" s="9" t="s">
        <v>26</v>
      </c>
      <c r="D26" s="20">
        <v>15307.24084122</v>
      </c>
      <c r="E26" s="20">
        <v>858.67809604498996</v>
      </c>
      <c r="F26" s="20">
        <v>0</v>
      </c>
      <c r="G26" s="20">
        <v>0</v>
      </c>
      <c r="H26" s="20">
        <v>16165.918937265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15307.24084122</v>
      </c>
      <c r="E42" s="20">
        <v>858.67809604498996</v>
      </c>
      <c r="F42" s="20">
        <v>0</v>
      </c>
      <c r="G42" s="20">
        <v>0</v>
      </c>
      <c r="H42" s="20">
        <v>16165.918937265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382.68102103051001</v>
      </c>
      <c r="E44" s="20">
        <v>21.466952401124999</v>
      </c>
      <c r="F44" s="20">
        <v>0</v>
      </c>
      <c r="G44" s="20">
        <v>0</v>
      </c>
      <c r="H44" s="20">
        <v>404.14797343163002</v>
      </c>
    </row>
    <row r="45" spans="1:8" ht="16.95" customHeight="1" x14ac:dyDescent="0.3">
      <c r="A45" s="6"/>
      <c r="B45" s="9"/>
      <c r="C45" s="9" t="s">
        <v>41</v>
      </c>
      <c r="D45" s="20">
        <v>382.68102103051001</v>
      </c>
      <c r="E45" s="20">
        <v>21.466952401124999</v>
      </c>
      <c r="F45" s="20">
        <v>0</v>
      </c>
      <c r="G45" s="20">
        <v>0</v>
      </c>
      <c r="H45" s="20">
        <v>404.14797343163002</v>
      </c>
    </row>
    <row r="46" spans="1:8" ht="16.95" customHeight="1" x14ac:dyDescent="0.3">
      <c r="A46" s="6"/>
      <c r="B46" s="9"/>
      <c r="C46" s="9" t="s">
        <v>42</v>
      </c>
      <c r="D46" s="20">
        <v>15689.921862251</v>
      </c>
      <c r="E46" s="20">
        <v>880.14504844611997</v>
      </c>
      <c r="F46" s="20">
        <v>0</v>
      </c>
      <c r="G46" s="20">
        <v>0</v>
      </c>
      <c r="H46" s="20">
        <v>16570.066910697002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79.559557119383001</v>
      </c>
      <c r="H48" s="20">
        <v>79.559557119383001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409.50696060475002</v>
      </c>
      <c r="E49" s="20">
        <v>22.971785764444</v>
      </c>
      <c r="F49" s="20">
        <v>0</v>
      </c>
      <c r="G49" s="20">
        <v>0</v>
      </c>
      <c r="H49" s="20">
        <v>432.47874636918999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261.98222410497999</v>
      </c>
      <c r="H50" s="20">
        <v>261.98222410497999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52.191771208413002</v>
      </c>
      <c r="H51" s="20">
        <v>52.191771208413002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78.273037268864996</v>
      </c>
      <c r="H52" s="20">
        <v>78.273037268864996</v>
      </c>
    </row>
    <row r="53" spans="1:8" ht="16.95" customHeight="1" x14ac:dyDescent="0.3">
      <c r="A53" s="6"/>
      <c r="B53" s="9"/>
      <c r="C53" s="9" t="s">
        <v>65</v>
      </c>
      <c r="D53" s="20">
        <v>409.50696060475002</v>
      </c>
      <c r="E53" s="20">
        <v>22.971785764444</v>
      </c>
      <c r="F53" s="20">
        <v>0</v>
      </c>
      <c r="G53" s="20">
        <v>472.00658970164</v>
      </c>
      <c r="H53" s="20">
        <v>904.48533607083004</v>
      </c>
    </row>
    <row r="54" spans="1:8" ht="16.95" customHeight="1" x14ac:dyDescent="0.3">
      <c r="A54" s="6"/>
      <c r="B54" s="9"/>
      <c r="C54" s="9" t="s">
        <v>64</v>
      </c>
      <c r="D54" s="20">
        <v>16099.428822856</v>
      </c>
      <c r="E54" s="20">
        <v>903.11683421056</v>
      </c>
      <c r="F54" s="20">
        <v>0</v>
      </c>
      <c r="G54" s="20">
        <v>472.00658970164</v>
      </c>
      <c r="H54" s="20">
        <v>17474.552246767998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16099.428822856</v>
      </c>
      <c r="E58" s="20">
        <v>903.11683421056</v>
      </c>
      <c r="F58" s="20">
        <v>0</v>
      </c>
      <c r="G58" s="20">
        <v>472.00658970164</v>
      </c>
      <c r="H58" s="20">
        <v>17474.552246767998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1856.1578947368</v>
      </c>
      <c r="H60" s="20">
        <v>1856.1578947368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1856.1578947368</v>
      </c>
      <c r="H61" s="20">
        <v>1856.1578947368</v>
      </c>
    </row>
    <row r="62" spans="1:8" ht="16.95" customHeight="1" x14ac:dyDescent="0.3">
      <c r="A62" s="6"/>
      <c r="B62" s="9"/>
      <c r="C62" s="9" t="s">
        <v>56</v>
      </c>
      <c r="D62" s="20">
        <v>16099.428822856</v>
      </c>
      <c r="E62" s="20">
        <v>903.11683421056</v>
      </c>
      <c r="F62" s="20">
        <v>0</v>
      </c>
      <c r="G62" s="20">
        <v>2328.1644844385</v>
      </c>
      <c r="H62" s="20">
        <v>19330.710141504998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482.98286468568</v>
      </c>
      <c r="E64" s="20">
        <f>E62 * 3%</f>
        <v>27.093505026316798</v>
      </c>
      <c r="F64" s="20">
        <f>F62 * 3%</f>
        <v>0</v>
      </c>
      <c r="G64" s="20">
        <f>G62 * 3%</f>
        <v>69.844934533154998</v>
      </c>
      <c r="H64" s="20">
        <f>SUM(D64:G64)</f>
        <v>579.92130424515176</v>
      </c>
    </row>
    <row r="65" spans="1:8" ht="16.95" customHeight="1" x14ac:dyDescent="0.3">
      <c r="A65" s="6"/>
      <c r="B65" s="9"/>
      <c r="C65" s="9" t="s">
        <v>52</v>
      </c>
      <c r="D65" s="20">
        <f>D64</f>
        <v>482.98286468568</v>
      </c>
      <c r="E65" s="20">
        <f>E64</f>
        <v>27.093505026316798</v>
      </c>
      <c r="F65" s="20">
        <f>F64</f>
        <v>0</v>
      </c>
      <c r="G65" s="20">
        <f>G64</f>
        <v>69.844934533154998</v>
      </c>
      <c r="H65" s="20">
        <f>SUM(D65:G65)</f>
        <v>579.92130424515176</v>
      </c>
    </row>
    <row r="66" spans="1:8" ht="16.95" customHeight="1" x14ac:dyDescent="0.3">
      <c r="A66" s="6"/>
      <c r="B66" s="9"/>
      <c r="C66" s="9" t="s">
        <v>51</v>
      </c>
      <c r="D66" s="20">
        <f>D65 + D62</f>
        <v>16582.41168754168</v>
      </c>
      <c r="E66" s="20">
        <f>E65 + E62</f>
        <v>930.21033923687685</v>
      </c>
      <c r="F66" s="20">
        <f>F65 + F62</f>
        <v>0</v>
      </c>
      <c r="G66" s="20">
        <f>G65 + G62</f>
        <v>2398.0094189716551</v>
      </c>
      <c r="H66" s="20">
        <f>SUM(D66:G66)</f>
        <v>19910.631445750212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3316.4823375083361</v>
      </c>
      <c r="E68" s="20">
        <f>E66 * 20%</f>
        <v>186.04206784737539</v>
      </c>
      <c r="F68" s="20">
        <f>F66 * 20%</f>
        <v>0</v>
      </c>
      <c r="G68" s="20">
        <f>G66 * 20%</f>
        <v>479.60188379433106</v>
      </c>
      <c r="H68" s="20">
        <f>SUM(D68:G68)</f>
        <v>3982.1262891500428</v>
      </c>
    </row>
    <row r="69" spans="1:8" ht="16.95" customHeight="1" x14ac:dyDescent="0.3">
      <c r="A69" s="6"/>
      <c r="B69" s="9"/>
      <c r="C69" s="9" t="s">
        <v>47</v>
      </c>
      <c r="D69" s="20">
        <f>D68</f>
        <v>3316.4823375083361</v>
      </c>
      <c r="E69" s="20">
        <f>E68</f>
        <v>186.04206784737539</v>
      </c>
      <c r="F69" s="20">
        <f>F68</f>
        <v>0</v>
      </c>
      <c r="G69" s="20">
        <f>G68</f>
        <v>479.60188379433106</v>
      </c>
      <c r="H69" s="20">
        <f>SUM(D69:G69)</f>
        <v>3982.1262891500428</v>
      </c>
    </row>
    <row r="70" spans="1:8" ht="16.95" customHeight="1" x14ac:dyDescent="0.3">
      <c r="A70" s="6"/>
      <c r="B70" s="9"/>
      <c r="C70" s="9" t="s">
        <v>46</v>
      </c>
      <c r="D70" s="20">
        <f>D69 + D66</f>
        <v>19898.894025050016</v>
      </c>
      <c r="E70" s="20">
        <f>E69 + E66</f>
        <v>1116.2524070842524</v>
      </c>
      <c r="F70" s="20">
        <f>F69 + F66</f>
        <v>0</v>
      </c>
      <c r="G70" s="20">
        <f>G69 + G66</f>
        <v>2877.6113027659862</v>
      </c>
      <c r="H70" s="20">
        <f>SUM(D70:G70)</f>
        <v>23892.757734900253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6757.2408412203004</v>
      </c>
      <c r="E13" s="19">
        <v>112.27809604498999</v>
      </c>
      <c r="F13" s="19">
        <v>0</v>
      </c>
      <c r="G13" s="19">
        <v>0</v>
      </c>
      <c r="H13" s="19">
        <v>6869.5189372653003</v>
      </c>
      <c r="J13" s="5"/>
    </row>
    <row r="14" spans="1:14" ht="16.95" customHeight="1" x14ac:dyDescent="0.3">
      <c r="A14" s="6"/>
      <c r="B14" s="9"/>
      <c r="C14" s="9" t="s">
        <v>79</v>
      </c>
      <c r="D14" s="19">
        <v>6757.2408412203004</v>
      </c>
      <c r="E14" s="19">
        <v>112.27809604498999</v>
      </c>
      <c r="F14" s="19">
        <v>0</v>
      </c>
      <c r="G14" s="19">
        <v>0</v>
      </c>
      <c r="H14" s="19">
        <v>6869.5189372653003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79.559557119383001</v>
      </c>
      <c r="H13" s="19">
        <v>79.559557119383001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79.559557119383001</v>
      </c>
      <c r="H14" s="19">
        <v>79.559557119383001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788.75789473683994</v>
      </c>
      <c r="H13" s="19">
        <v>788.75789473683994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788.75789473683994</v>
      </c>
      <c r="H14" s="19">
        <v>788.75789473683994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8550</v>
      </c>
      <c r="E13" s="19">
        <v>746.4</v>
      </c>
      <c r="F13" s="19">
        <v>0</v>
      </c>
      <c r="G13" s="19">
        <v>0</v>
      </c>
      <c r="H13" s="19">
        <v>9296.4</v>
      </c>
      <c r="J13" s="5"/>
    </row>
    <row r="14" spans="1:14" ht="16.95" customHeight="1" x14ac:dyDescent="0.3">
      <c r="A14" s="6"/>
      <c r="B14" s="9"/>
      <c r="C14" s="9" t="s">
        <v>79</v>
      </c>
      <c r="D14" s="19">
        <v>8550</v>
      </c>
      <c r="E14" s="19">
        <v>746.4</v>
      </c>
      <c r="F14" s="19">
        <v>0</v>
      </c>
      <c r="G14" s="19">
        <v>0</v>
      </c>
      <c r="H14" s="19">
        <v>9296.4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1067.4000000000001</v>
      </c>
      <c r="H13" s="19">
        <v>1067.4000000000001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1067.4000000000001</v>
      </c>
      <c r="H14" s="19">
        <v>1067.4000000000001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6869.5189372653003</v>
      </c>
      <c r="E3" s="41"/>
      <c r="F3" s="41"/>
      <c r="G3" s="41"/>
      <c r="H3" s="48"/>
    </row>
    <row r="4" spans="1:8" x14ac:dyDescent="0.3">
      <c r="A4" s="93" t="s">
        <v>92</v>
      </c>
      <c r="B4" s="42" t="s">
        <v>93</v>
      </c>
      <c r="C4" s="45"/>
      <c r="D4" s="43">
        <v>6757.2408412203004</v>
      </c>
      <c r="E4" s="41"/>
      <c r="F4" s="41"/>
      <c r="G4" s="41"/>
      <c r="H4" s="48"/>
    </row>
    <row r="5" spans="1:8" x14ac:dyDescent="0.3">
      <c r="A5" s="93"/>
      <c r="B5" s="42" t="s">
        <v>94</v>
      </c>
      <c r="C5" s="37"/>
      <c r="D5" s="43">
        <v>112.27809604498999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78</v>
      </c>
      <c r="B8" s="95"/>
      <c r="C8" s="93" t="s">
        <v>98</v>
      </c>
      <c r="D8" s="44">
        <v>6869.5189372653003</v>
      </c>
      <c r="E8" s="41">
        <v>1.3</v>
      </c>
      <c r="F8" s="41" t="s">
        <v>97</v>
      </c>
      <c r="G8" s="44">
        <v>5284.2453363578998</v>
      </c>
      <c r="H8" s="47"/>
    </row>
    <row r="9" spans="1:8" x14ac:dyDescent="0.3">
      <c r="A9" s="97">
        <v>1</v>
      </c>
      <c r="B9" s="42" t="s">
        <v>93</v>
      </c>
      <c r="C9" s="93"/>
      <c r="D9" s="44">
        <v>6757.2408412203004</v>
      </c>
      <c r="E9" s="41"/>
      <c r="F9" s="41"/>
      <c r="G9" s="41"/>
      <c r="H9" s="96" t="s">
        <v>25</v>
      </c>
    </row>
    <row r="10" spans="1:8" x14ac:dyDescent="0.3">
      <c r="A10" s="93"/>
      <c r="B10" s="42" t="s">
        <v>94</v>
      </c>
      <c r="C10" s="93"/>
      <c r="D10" s="44">
        <v>112.27809604498999</v>
      </c>
      <c r="E10" s="41"/>
      <c r="F10" s="41"/>
      <c r="G10" s="41"/>
      <c r="H10" s="96"/>
    </row>
    <row r="11" spans="1:8" x14ac:dyDescent="0.3">
      <c r="A11" s="93"/>
      <c r="B11" s="42" t="s">
        <v>95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96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45</v>
      </c>
      <c r="B13" s="99"/>
      <c r="C13" s="37"/>
      <c r="D13" s="43">
        <v>79.559557119383001</v>
      </c>
      <c r="E13" s="41"/>
      <c r="F13" s="41"/>
      <c r="G13" s="41"/>
      <c r="H13" s="47"/>
    </row>
    <row r="14" spans="1:8" x14ac:dyDescent="0.3">
      <c r="A14" s="93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96</v>
      </c>
      <c r="C17" s="37"/>
      <c r="D17" s="43">
        <v>79.559557119383001</v>
      </c>
      <c r="E17" s="41"/>
      <c r="F17" s="41"/>
      <c r="G17" s="41"/>
      <c r="H17" s="47"/>
    </row>
    <row r="18" spans="1:8" x14ac:dyDescent="0.3">
      <c r="A18" s="94" t="s">
        <v>45</v>
      </c>
      <c r="B18" s="95"/>
      <c r="C18" s="93" t="s">
        <v>98</v>
      </c>
      <c r="D18" s="44">
        <v>79.559557119383001</v>
      </c>
      <c r="E18" s="41">
        <v>1.3</v>
      </c>
      <c r="F18" s="41" t="s">
        <v>97</v>
      </c>
      <c r="G18" s="44">
        <v>61.199659322602002</v>
      </c>
      <c r="H18" s="47"/>
    </row>
    <row r="19" spans="1:8" x14ac:dyDescent="0.3">
      <c r="A19" s="97">
        <v>1</v>
      </c>
      <c r="B19" s="42" t="s">
        <v>93</v>
      </c>
      <c r="C19" s="93"/>
      <c r="D19" s="44">
        <v>0</v>
      </c>
      <c r="E19" s="41"/>
      <c r="F19" s="41"/>
      <c r="G19" s="41"/>
      <c r="H19" s="96" t="s">
        <v>25</v>
      </c>
    </row>
    <row r="20" spans="1:8" x14ac:dyDescent="0.3">
      <c r="A20" s="93"/>
      <c r="B20" s="42" t="s">
        <v>94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95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96</v>
      </c>
      <c r="C22" s="93"/>
      <c r="D22" s="44">
        <v>79.559557119383001</v>
      </c>
      <c r="E22" s="41"/>
      <c r="F22" s="41"/>
      <c r="G22" s="41"/>
      <c r="H22" s="96"/>
    </row>
    <row r="23" spans="1:8" ht="24.6" x14ac:dyDescent="0.3">
      <c r="A23" s="98" t="s">
        <v>58</v>
      </c>
      <c r="B23" s="99"/>
      <c r="C23" s="37"/>
      <c r="D23" s="43">
        <v>1856.1578947368</v>
      </c>
      <c r="E23" s="41"/>
      <c r="F23" s="41"/>
      <c r="G23" s="41"/>
      <c r="H23" s="47"/>
    </row>
    <row r="24" spans="1:8" x14ac:dyDescent="0.3">
      <c r="A24" s="93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96</v>
      </c>
      <c r="C27" s="37"/>
      <c r="D27" s="43">
        <v>1856.1578947368</v>
      </c>
      <c r="E27" s="41"/>
      <c r="F27" s="41"/>
      <c r="G27" s="41"/>
      <c r="H27" s="47"/>
    </row>
    <row r="28" spans="1:8" x14ac:dyDescent="0.3">
      <c r="A28" s="94" t="s">
        <v>58</v>
      </c>
      <c r="B28" s="95"/>
      <c r="C28" s="93" t="s">
        <v>98</v>
      </c>
      <c r="D28" s="44">
        <v>788.75789473683994</v>
      </c>
      <c r="E28" s="41">
        <v>1.3</v>
      </c>
      <c r="F28" s="41" t="s">
        <v>97</v>
      </c>
      <c r="G28" s="44">
        <v>606.73684210526005</v>
      </c>
      <c r="H28" s="47"/>
    </row>
    <row r="29" spans="1:8" x14ac:dyDescent="0.3">
      <c r="A29" s="97">
        <v>1</v>
      </c>
      <c r="B29" s="42" t="s">
        <v>93</v>
      </c>
      <c r="C29" s="93"/>
      <c r="D29" s="44">
        <v>0</v>
      </c>
      <c r="E29" s="41"/>
      <c r="F29" s="41"/>
      <c r="G29" s="41"/>
      <c r="H29" s="96" t="s">
        <v>25</v>
      </c>
    </row>
    <row r="30" spans="1:8" x14ac:dyDescent="0.3">
      <c r="A30" s="93"/>
      <c r="B30" s="42" t="s">
        <v>94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95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96</v>
      </c>
      <c r="C32" s="93"/>
      <c r="D32" s="44">
        <v>788.75789473683994</v>
      </c>
      <c r="E32" s="41"/>
      <c r="F32" s="41"/>
      <c r="G32" s="41"/>
      <c r="H32" s="96"/>
    </row>
    <row r="33" spans="1:8" x14ac:dyDescent="0.3">
      <c r="A33" s="94" t="s">
        <v>58</v>
      </c>
      <c r="B33" s="95"/>
      <c r="C33" s="93" t="s">
        <v>102</v>
      </c>
      <c r="D33" s="44">
        <v>1067.4000000000001</v>
      </c>
      <c r="E33" s="41">
        <v>120</v>
      </c>
      <c r="F33" s="41" t="s">
        <v>101</v>
      </c>
      <c r="G33" s="44">
        <v>8.8949999999999996</v>
      </c>
      <c r="H33" s="47"/>
    </row>
    <row r="34" spans="1:8" x14ac:dyDescent="0.3">
      <c r="A34" s="97">
        <v>2</v>
      </c>
      <c r="B34" s="42" t="s">
        <v>93</v>
      </c>
      <c r="C34" s="93"/>
      <c r="D34" s="44">
        <v>0</v>
      </c>
      <c r="E34" s="41"/>
      <c r="F34" s="41"/>
      <c r="G34" s="41"/>
      <c r="H34" s="96" t="s">
        <v>25</v>
      </c>
    </row>
    <row r="35" spans="1:8" x14ac:dyDescent="0.3">
      <c r="A35" s="93"/>
      <c r="B35" s="42" t="s">
        <v>94</v>
      </c>
      <c r="C35" s="93"/>
      <c r="D35" s="44">
        <v>0</v>
      </c>
      <c r="E35" s="41"/>
      <c r="F35" s="41"/>
      <c r="G35" s="41"/>
      <c r="H35" s="96"/>
    </row>
    <row r="36" spans="1:8" x14ac:dyDescent="0.3">
      <c r="A36" s="93"/>
      <c r="B36" s="42" t="s">
        <v>95</v>
      </c>
      <c r="C36" s="93"/>
      <c r="D36" s="44">
        <v>0</v>
      </c>
      <c r="E36" s="41"/>
      <c r="F36" s="41"/>
      <c r="G36" s="41"/>
      <c r="H36" s="96"/>
    </row>
    <row r="37" spans="1:8" x14ac:dyDescent="0.3">
      <c r="A37" s="93"/>
      <c r="B37" s="42" t="s">
        <v>96</v>
      </c>
      <c r="C37" s="93"/>
      <c r="D37" s="44">
        <v>1067.4000000000001</v>
      </c>
      <c r="E37" s="41"/>
      <c r="F37" s="41"/>
      <c r="G37" s="41"/>
      <c r="H37" s="96"/>
    </row>
    <row r="38" spans="1:8" ht="24.6" x14ac:dyDescent="0.3">
      <c r="A38" s="98"/>
      <c r="B38" s="99"/>
      <c r="C38" s="37"/>
      <c r="D38" s="43">
        <v>9296.4</v>
      </c>
      <c r="E38" s="41"/>
      <c r="F38" s="41"/>
      <c r="G38" s="41"/>
      <c r="H38" s="47"/>
    </row>
    <row r="39" spans="1:8" x14ac:dyDescent="0.3">
      <c r="A39" s="93" t="s">
        <v>92</v>
      </c>
      <c r="B39" s="42" t="s">
        <v>93</v>
      </c>
      <c r="C39" s="37"/>
      <c r="D39" s="43">
        <v>8550</v>
      </c>
      <c r="E39" s="41"/>
      <c r="F39" s="41"/>
      <c r="G39" s="41"/>
      <c r="H39" s="47"/>
    </row>
    <row r="40" spans="1:8" x14ac:dyDescent="0.3">
      <c r="A40" s="93"/>
      <c r="B40" s="42" t="s">
        <v>94</v>
      </c>
      <c r="C40" s="37"/>
      <c r="D40" s="43">
        <v>746.4</v>
      </c>
      <c r="E40" s="41"/>
      <c r="F40" s="41"/>
      <c r="G40" s="41"/>
      <c r="H40" s="47"/>
    </row>
    <row r="41" spans="1:8" x14ac:dyDescent="0.3">
      <c r="A41" s="93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3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4" t="s">
        <v>78</v>
      </c>
      <c r="B43" s="95"/>
      <c r="C43" s="93" t="s">
        <v>102</v>
      </c>
      <c r="D43" s="44">
        <v>9296.4</v>
      </c>
      <c r="E43" s="41">
        <v>120</v>
      </c>
      <c r="F43" s="41" t="s">
        <v>101</v>
      </c>
      <c r="G43" s="44">
        <v>77.47</v>
      </c>
      <c r="H43" s="47"/>
    </row>
    <row r="44" spans="1:8" x14ac:dyDescent="0.3">
      <c r="A44" s="97">
        <v>1</v>
      </c>
      <c r="B44" s="42" t="s">
        <v>93</v>
      </c>
      <c r="C44" s="93"/>
      <c r="D44" s="44">
        <v>8550</v>
      </c>
      <c r="E44" s="41"/>
      <c r="F44" s="41"/>
      <c r="G44" s="41"/>
      <c r="H44" s="96" t="s">
        <v>25</v>
      </c>
    </row>
    <row r="45" spans="1:8" x14ac:dyDescent="0.3">
      <c r="A45" s="93"/>
      <c r="B45" s="42" t="s">
        <v>94</v>
      </c>
      <c r="C45" s="93"/>
      <c r="D45" s="44">
        <v>746.4</v>
      </c>
      <c r="E45" s="41"/>
      <c r="F45" s="41"/>
      <c r="G45" s="41"/>
      <c r="H45" s="96"/>
    </row>
    <row r="46" spans="1:8" x14ac:dyDescent="0.3">
      <c r="A46" s="93"/>
      <c r="B46" s="42" t="s">
        <v>95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96</v>
      </c>
      <c r="C47" s="93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2" t="s">
        <v>103</v>
      </c>
      <c r="B50" s="92"/>
      <c r="C50" s="92"/>
      <c r="D50" s="92"/>
      <c r="E50" s="92"/>
      <c r="F50" s="92"/>
      <c r="G50" s="92"/>
      <c r="H50" s="92"/>
    </row>
    <row r="51" spans="1:8" x14ac:dyDescent="0.3">
      <c r="A51" s="92" t="s">
        <v>104</v>
      </c>
      <c r="B51" s="92"/>
      <c r="C51" s="92"/>
      <c r="D51" s="92"/>
      <c r="E51" s="92"/>
      <c r="F51" s="92"/>
      <c r="G51" s="92"/>
      <c r="H51" s="92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1.4587368421053</v>
      </c>
      <c r="D4" s="27">
        <v>900.30388838926001</v>
      </c>
      <c r="E4" s="26">
        <v>0.4</v>
      </c>
      <c r="F4" s="25" t="s">
        <v>114</v>
      </c>
      <c r="G4" s="27">
        <v>1313.3064510839999</v>
      </c>
      <c r="H4" s="28" t="s">
        <v>134</v>
      </c>
    </row>
    <row r="5" spans="1:8" ht="39" customHeight="1" x14ac:dyDescent="0.3">
      <c r="A5" s="25" t="s">
        <v>115</v>
      </c>
      <c r="B5" s="26" t="s">
        <v>101</v>
      </c>
      <c r="C5" s="27">
        <v>37</v>
      </c>
      <c r="D5" s="27">
        <v>81.798315329532997</v>
      </c>
      <c r="E5" s="26">
        <v>0.4</v>
      </c>
      <c r="F5" s="25" t="s">
        <v>115</v>
      </c>
      <c r="G5" s="27">
        <v>2786.4288824014998</v>
      </c>
      <c r="H5" s="28" t="s">
        <v>135</v>
      </c>
    </row>
    <row r="6" spans="1:8" ht="39" hidden="1" customHeight="1" x14ac:dyDescent="0.3">
      <c r="A6" s="25" t="s">
        <v>115</v>
      </c>
      <c r="B6" s="26" t="s">
        <v>101</v>
      </c>
      <c r="C6" s="27">
        <v>5.4736842105262999</v>
      </c>
      <c r="D6" s="27">
        <v>19.871333705078001</v>
      </c>
      <c r="E6" s="26">
        <v>0.4</v>
      </c>
      <c r="F6" s="26"/>
      <c r="G6" s="27">
        <v>108.76940554358001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540</v>
      </c>
      <c r="D7" s="27">
        <v>4.8225376529421</v>
      </c>
      <c r="E7" s="26"/>
      <c r="F7" s="26"/>
      <c r="G7" s="27">
        <v>2604.1703325887001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2025-11-18T12:50:55Z</dcterms:modified>
</cp:coreProperties>
</file>